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6" i="1" l="1"/>
  <c r="F7" i="1"/>
  <c r="E28" i="1" l="1"/>
  <c r="D28" i="1"/>
  <c r="F28" i="1" s="1"/>
  <c r="E27" i="1"/>
  <c r="D27" i="1"/>
  <c r="F27" i="1" s="1"/>
  <c r="E26" i="1"/>
  <c r="D26" i="1"/>
  <c r="C26" i="1"/>
  <c r="F25" i="1"/>
  <c r="E25" i="1"/>
  <c r="F24" i="1"/>
  <c r="H24" i="1" s="1"/>
  <c r="E16" i="1"/>
  <c r="D16" i="1"/>
  <c r="F16" i="1" s="1"/>
  <c r="E15" i="1"/>
  <c r="D15" i="1"/>
  <c r="F15" i="1" s="1"/>
  <c r="E14" i="1"/>
  <c r="D14" i="1"/>
  <c r="C14" i="1"/>
  <c r="F13" i="1"/>
  <c r="E13" i="1"/>
  <c r="F12" i="1"/>
  <c r="H12" i="1" s="1"/>
  <c r="E10" i="1"/>
  <c r="D10" i="1"/>
  <c r="E9" i="1"/>
  <c r="D9" i="1"/>
  <c r="F9" i="1" s="1"/>
  <c r="E8" i="1"/>
  <c r="D8" i="1"/>
  <c r="C8" i="1"/>
  <c r="F8" i="1" s="1"/>
  <c r="E7" i="1"/>
  <c r="H7" i="1" s="1"/>
  <c r="H6" i="1"/>
  <c r="H28" i="1" l="1"/>
  <c r="H13" i="1"/>
  <c r="H16" i="1"/>
  <c r="H27" i="1"/>
  <c r="H15" i="1"/>
  <c r="H8" i="1"/>
  <c r="H25" i="1"/>
  <c r="F26" i="1"/>
  <c r="H26" i="1" s="1"/>
  <c r="F14" i="1"/>
  <c r="H14" i="1" s="1"/>
  <c r="H9" i="1"/>
  <c r="C10" i="1"/>
  <c r="F10" i="1" s="1"/>
  <c r="H10" i="1" s="1"/>
  <c r="H17" i="1" l="1"/>
  <c r="H29" i="1"/>
  <c r="H11" i="1"/>
  <c r="F18" i="1" l="1"/>
  <c r="H18" i="1" s="1"/>
  <c r="E22" i="1" l="1"/>
  <c r="E21" i="1"/>
  <c r="E20" i="1"/>
  <c r="C20" i="1"/>
  <c r="C22" i="1" s="1"/>
  <c r="E19" i="1"/>
  <c r="D21" i="1"/>
  <c r="F21" i="1" s="1"/>
  <c r="D20" i="1" l="1"/>
  <c r="F20" i="1" s="1"/>
  <c r="H20" i="1" s="1"/>
  <c r="H21" i="1"/>
  <c r="D22" i="1"/>
  <c r="F22" i="1" s="1"/>
  <c r="H22" i="1" s="1"/>
  <c r="F19" i="1"/>
  <c r="H19" i="1" s="1"/>
  <c r="H23" i="1" l="1"/>
</calcChain>
</file>

<file path=xl/sharedStrings.xml><?xml version="1.0" encoding="utf-8"?>
<sst xmlns="http://schemas.openxmlformats.org/spreadsheetml/2006/main" count="44" uniqueCount="23">
  <si>
    <t>1. Эл/энергия</t>
  </si>
  <si>
    <t>2. ХВ</t>
  </si>
  <si>
    <t>3. ГВ (ХВ на ГВС)</t>
  </si>
  <si>
    <t>4. Т/э на ГВС</t>
  </si>
  <si>
    <t>5. водоотведение</t>
  </si>
  <si>
    <t>Итого</t>
  </si>
  <si>
    <t xml:space="preserve">Адрес </t>
  </si>
  <si>
    <t>Виды ком. ресурсов</t>
  </si>
  <si>
    <t>Площадь общего имущества, кв.м</t>
  </si>
  <si>
    <t>Общ. площадь помещений, кв.м</t>
  </si>
  <si>
    <t>Объем КР в месяц</t>
  </si>
  <si>
    <t>Расходы на 1 кв.м в месяц</t>
  </si>
  <si>
    <t>6=3*4</t>
  </si>
  <si>
    <t>8=6*7/5</t>
  </si>
  <si>
    <t>ул. Ботаническая д. 2 (9 эт.)</t>
  </si>
  <si>
    <t>ул. Ботаническая д. 4 (9 эт.)</t>
  </si>
  <si>
    <t>ул. Крымская д. 18 (9 эт.)</t>
  </si>
  <si>
    <t>ул. Крымская д. 20 (9 эт.)</t>
  </si>
  <si>
    <r>
      <t xml:space="preserve">Информация по нормативам потребления коммунальных услуг в целях содержания общего имущества, по многоквартирным домам, находящимся в управлении </t>
    </r>
    <r>
      <rPr>
        <b/>
        <sz val="12"/>
        <rFont val="Times New Roman"/>
        <family val="1"/>
        <charset val="204"/>
      </rPr>
      <t xml:space="preserve"> ООО Домоуправление "Прибрежный"</t>
    </r>
  </si>
  <si>
    <t>Норматив потребления (кВт ч в месяц на кв. метр, куб. метр в месяц на кв. метр общей площади, Гкал на куб.метр)*</t>
  </si>
  <si>
    <t>*Постановление Государственного комитета РБ по тарифам № 81 от 25.07.2016 г., № 120 от 29.09.2016 г., № 121 от 29.09.2016 г., № 123 от 29.09.2016 г.,  № 129 от 29.09.2016 г., № 2 от 23.01.2017 г., № 83 от 29.05.2017  г.</t>
  </si>
  <si>
    <t>0,0213*0,0651</t>
  </si>
  <si>
    <t>Тариф, руб. (с 01.01.2019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</si>
</sst>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0" borderId="2" xfId="0" applyNumberFormat="1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1" sqref="A31:H33"/>
    </sheetView>
  </sheetViews>
  <sheetFormatPr defaultRowHeight="15" x14ac:dyDescent="0.25"/>
  <cols>
    <col min="1" max="1" width="16.85546875" style="1" customWidth="1"/>
    <col min="2" max="2" width="17.5703125" style="1" bestFit="1" customWidth="1"/>
    <col min="3" max="3" width="20" style="1" customWidth="1"/>
    <col min="4" max="5" width="9.140625" style="1"/>
    <col min="6" max="6" width="9.42578125" style="1" bestFit="1" customWidth="1"/>
    <col min="7" max="7" width="12.140625" style="1" customWidth="1"/>
    <col min="8" max="16384" width="9.140625" style="1"/>
  </cols>
  <sheetData>
    <row r="1" spans="1:8" ht="45.75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</row>
    <row r="3" spans="1:8" ht="15" customHeight="1" x14ac:dyDescent="0.25">
      <c r="A3" s="17" t="s">
        <v>6</v>
      </c>
      <c r="B3" s="18" t="s">
        <v>7</v>
      </c>
      <c r="C3" s="17" t="s">
        <v>19</v>
      </c>
      <c r="D3" s="18" t="s">
        <v>8</v>
      </c>
      <c r="E3" s="18" t="s">
        <v>9</v>
      </c>
      <c r="F3" s="18" t="s">
        <v>10</v>
      </c>
      <c r="G3" s="18" t="s">
        <v>22</v>
      </c>
      <c r="H3" s="18" t="s">
        <v>11</v>
      </c>
    </row>
    <row r="4" spans="1:8" ht="88.5" customHeight="1" x14ac:dyDescent="0.25">
      <c r="A4" s="17"/>
      <c r="B4" s="19"/>
      <c r="C4" s="17"/>
      <c r="D4" s="19"/>
      <c r="E4" s="19"/>
      <c r="F4" s="19"/>
      <c r="G4" s="19"/>
      <c r="H4" s="19"/>
    </row>
    <row r="5" spans="1:8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 t="s">
        <v>12</v>
      </c>
      <c r="G5" s="2">
        <v>7</v>
      </c>
      <c r="H5" s="2" t="s">
        <v>13</v>
      </c>
    </row>
    <row r="6" spans="1:8" x14ac:dyDescent="0.25">
      <c r="A6" s="13" t="s">
        <v>14</v>
      </c>
      <c r="B6" s="3" t="s">
        <v>0</v>
      </c>
      <c r="C6" s="2">
        <v>1.4930000000000001</v>
      </c>
      <c r="D6" s="4">
        <v>3233.6</v>
      </c>
      <c r="E6" s="2">
        <v>10473.299999999999</v>
      </c>
      <c r="F6" s="10">
        <f>C6*D6</f>
        <v>4827.7647999999999</v>
      </c>
      <c r="G6" s="2">
        <v>3.06</v>
      </c>
      <c r="H6" s="5">
        <f>F6*G6/E6</f>
        <v>1.4105353888459227</v>
      </c>
    </row>
    <row r="7" spans="1:8" x14ac:dyDescent="0.25">
      <c r="A7" s="14"/>
      <c r="B7" s="3" t="s">
        <v>1</v>
      </c>
      <c r="C7" s="2">
        <v>2.1299999999999999E-2</v>
      </c>
      <c r="D7" s="4">
        <v>1777.8</v>
      </c>
      <c r="E7" s="2">
        <f>E6</f>
        <v>10473.299999999999</v>
      </c>
      <c r="F7" s="10">
        <f>C7*D7</f>
        <v>37.867139999999999</v>
      </c>
      <c r="G7" s="2">
        <v>18.04</v>
      </c>
      <c r="H7" s="5">
        <f>F7*G7/E7</f>
        <v>6.5225211308756553E-2</v>
      </c>
    </row>
    <row r="8" spans="1:8" x14ac:dyDescent="0.25">
      <c r="A8" s="14"/>
      <c r="B8" s="3" t="s">
        <v>2</v>
      </c>
      <c r="C8" s="2">
        <f>C7</f>
        <v>2.1299999999999999E-2</v>
      </c>
      <c r="D8" s="4">
        <f>D7</f>
        <v>1777.8</v>
      </c>
      <c r="E8" s="2">
        <f>E6</f>
        <v>10473.299999999999</v>
      </c>
      <c r="F8" s="10">
        <f>C8*D8</f>
        <v>37.867139999999999</v>
      </c>
      <c r="G8" s="2">
        <v>18.04</v>
      </c>
      <c r="H8" s="5">
        <f>F8*G8/E8</f>
        <v>6.5225211308756553E-2</v>
      </c>
    </row>
    <row r="9" spans="1:8" x14ac:dyDescent="0.25">
      <c r="A9" s="14"/>
      <c r="B9" s="3" t="s">
        <v>3</v>
      </c>
      <c r="C9" s="2" t="s">
        <v>21</v>
      </c>
      <c r="D9" s="4">
        <f>D7</f>
        <v>1777.8</v>
      </c>
      <c r="E9" s="2">
        <f>E6</f>
        <v>10473.299999999999</v>
      </c>
      <c r="F9" s="10">
        <f>(0.0213*0.0651)*D9</f>
        <v>2.4651508139999998</v>
      </c>
      <c r="G9" s="2">
        <v>1733.4</v>
      </c>
      <c r="H9" s="5">
        <f>F9*G9/E9</f>
        <v>0.40799866527146178</v>
      </c>
    </row>
    <row r="10" spans="1:8" x14ac:dyDescent="0.25">
      <c r="A10" s="14"/>
      <c r="B10" s="3" t="s">
        <v>4</v>
      </c>
      <c r="C10" s="2">
        <f>C7+C8</f>
        <v>4.2599999999999999E-2</v>
      </c>
      <c r="D10" s="4">
        <f>D7</f>
        <v>1777.8</v>
      </c>
      <c r="E10" s="2">
        <f>E6</f>
        <v>10473.299999999999</v>
      </c>
      <c r="F10" s="10">
        <f>C10*D10</f>
        <v>75.734279999999998</v>
      </c>
      <c r="G10" s="2">
        <v>19.98</v>
      </c>
      <c r="H10" s="5">
        <f>F10*G10/E10</f>
        <v>0.14447890487238979</v>
      </c>
    </row>
    <row r="11" spans="1:8" x14ac:dyDescent="0.25">
      <c r="A11" s="15"/>
      <c r="B11" s="6" t="s">
        <v>5</v>
      </c>
      <c r="C11" s="7"/>
      <c r="D11" s="7"/>
      <c r="E11" s="7"/>
      <c r="F11" s="11"/>
      <c r="G11" s="7"/>
      <c r="H11" s="8">
        <f>SUM(H6:H10)</f>
        <v>2.0934633816072874</v>
      </c>
    </row>
    <row r="12" spans="1:8" ht="15" customHeight="1" x14ac:dyDescent="0.25">
      <c r="A12" s="13" t="s">
        <v>15</v>
      </c>
      <c r="B12" s="3" t="s">
        <v>0</v>
      </c>
      <c r="C12" s="2">
        <v>1.4930000000000001</v>
      </c>
      <c r="D12" s="4">
        <v>3238.1</v>
      </c>
      <c r="E12" s="2">
        <v>10478.5</v>
      </c>
      <c r="F12" s="10">
        <f>C12*D12</f>
        <v>4834.4832999999999</v>
      </c>
      <c r="G12" s="2">
        <v>3.06</v>
      </c>
      <c r="H12" s="5">
        <f>F12*G12/E12</f>
        <v>1.4117973849310492</v>
      </c>
    </row>
    <row r="13" spans="1:8" x14ac:dyDescent="0.25">
      <c r="A13" s="14"/>
      <c r="B13" s="3" t="s">
        <v>1</v>
      </c>
      <c r="C13" s="2">
        <v>2.1299999999999999E-2</v>
      </c>
      <c r="D13" s="4">
        <v>1789</v>
      </c>
      <c r="E13" s="2">
        <f>E12</f>
        <v>10478.5</v>
      </c>
      <c r="F13" s="10">
        <f>C13*D13</f>
        <v>38.105699999999999</v>
      </c>
      <c r="G13" s="2">
        <v>18.04</v>
      </c>
      <c r="H13" s="5">
        <f>F13*G13/E13</f>
        <v>6.560355279858758E-2</v>
      </c>
    </row>
    <row r="14" spans="1:8" x14ac:dyDescent="0.25">
      <c r="A14" s="14"/>
      <c r="B14" s="3" t="s">
        <v>2</v>
      </c>
      <c r="C14" s="2">
        <f>C13</f>
        <v>2.1299999999999999E-2</v>
      </c>
      <c r="D14" s="4">
        <f>D13</f>
        <v>1789</v>
      </c>
      <c r="E14" s="2">
        <f>E12</f>
        <v>10478.5</v>
      </c>
      <c r="F14" s="10">
        <f>C14*D14</f>
        <v>38.105699999999999</v>
      </c>
      <c r="G14" s="2">
        <v>18.04</v>
      </c>
      <c r="H14" s="5">
        <f>F14*G14/E14</f>
        <v>6.560355279858758E-2</v>
      </c>
    </row>
    <row r="15" spans="1:8" x14ac:dyDescent="0.25">
      <c r="A15" s="14"/>
      <c r="B15" s="3" t="s">
        <v>3</v>
      </c>
      <c r="C15" s="2" t="s">
        <v>21</v>
      </c>
      <c r="D15" s="4">
        <f>D13</f>
        <v>1789</v>
      </c>
      <c r="E15" s="2">
        <f>E12</f>
        <v>10478.5</v>
      </c>
      <c r="F15" s="10">
        <f>(0.0213*0.0651)*D15</f>
        <v>2.4806810700000002</v>
      </c>
      <c r="G15" s="2">
        <v>1733.4</v>
      </c>
      <c r="H15" s="5">
        <f>F15*G15/E15</f>
        <v>0.4103652781159518</v>
      </c>
    </row>
    <row r="16" spans="1:8" x14ac:dyDescent="0.25">
      <c r="A16" s="14"/>
      <c r="B16" s="3" t="s">
        <v>4</v>
      </c>
      <c r="C16" s="2">
        <v>4.2599999999999999E-2</v>
      </c>
      <c r="D16" s="4">
        <f>D13</f>
        <v>1789</v>
      </c>
      <c r="E16" s="2">
        <f>E12</f>
        <v>10478.5</v>
      </c>
      <c r="F16" s="10">
        <f>C16*D16</f>
        <v>76.211399999999998</v>
      </c>
      <c r="G16" s="2">
        <v>19.98</v>
      </c>
      <c r="H16" s="5">
        <f>F16*G16/E16</f>
        <v>0.14531696063367849</v>
      </c>
    </row>
    <row r="17" spans="1:8" x14ac:dyDescent="0.25">
      <c r="A17" s="15"/>
      <c r="B17" s="6" t="s">
        <v>5</v>
      </c>
      <c r="C17" s="7"/>
      <c r="D17" s="7"/>
      <c r="E17" s="7"/>
      <c r="F17" s="11"/>
      <c r="G17" s="7"/>
      <c r="H17" s="8">
        <f>SUM(H12:H16)</f>
        <v>2.0986867292778548</v>
      </c>
    </row>
    <row r="18" spans="1:8" x14ac:dyDescent="0.25">
      <c r="A18" s="13" t="s">
        <v>16</v>
      </c>
      <c r="B18" s="3" t="s">
        <v>0</v>
      </c>
      <c r="C18" s="2">
        <v>1.4930000000000001</v>
      </c>
      <c r="D18" s="4">
        <v>1805.2</v>
      </c>
      <c r="E18" s="2">
        <v>5959.5</v>
      </c>
      <c r="F18" s="10">
        <f>C18*D18</f>
        <v>2695.1636000000003</v>
      </c>
      <c r="G18" s="2">
        <v>3.06</v>
      </c>
      <c r="H18" s="5">
        <f>F18*G18/E18</f>
        <v>1.3838745894789835</v>
      </c>
    </row>
    <row r="19" spans="1:8" x14ac:dyDescent="0.25">
      <c r="A19" s="14"/>
      <c r="B19" s="3" t="s">
        <v>1</v>
      </c>
      <c r="C19" s="2">
        <v>2.1299999999999999E-2</v>
      </c>
      <c r="D19" s="4">
        <v>1040.0999999999999</v>
      </c>
      <c r="E19" s="2">
        <f>E18</f>
        <v>5959.5</v>
      </c>
      <c r="F19" s="10">
        <f>C19*D19</f>
        <v>22.154129999999999</v>
      </c>
      <c r="G19" s="2">
        <v>18.04</v>
      </c>
      <c r="H19" s="5">
        <f>F19*G19/E19</f>
        <v>6.7062757815252949E-2</v>
      </c>
    </row>
    <row r="20" spans="1:8" x14ac:dyDescent="0.25">
      <c r="A20" s="14"/>
      <c r="B20" s="3" t="s">
        <v>2</v>
      </c>
      <c r="C20" s="2">
        <f>C19</f>
        <v>2.1299999999999999E-2</v>
      </c>
      <c r="D20" s="4">
        <f>D19</f>
        <v>1040.0999999999999</v>
      </c>
      <c r="E20" s="2">
        <f>E18</f>
        <v>5959.5</v>
      </c>
      <c r="F20" s="10">
        <f>C20*D20</f>
        <v>22.154129999999999</v>
      </c>
      <c r="G20" s="2">
        <v>18.04</v>
      </c>
      <c r="H20" s="5">
        <f>F20*G20/E20</f>
        <v>6.7062757815252949E-2</v>
      </c>
    </row>
    <row r="21" spans="1:8" x14ac:dyDescent="0.25">
      <c r="A21" s="14"/>
      <c r="B21" s="3" t="s">
        <v>3</v>
      </c>
      <c r="C21" s="2" t="s">
        <v>21</v>
      </c>
      <c r="D21" s="4">
        <f>D19</f>
        <v>1040.0999999999999</v>
      </c>
      <c r="E21" s="2">
        <f>E18</f>
        <v>5959.5</v>
      </c>
      <c r="F21" s="10">
        <f>(0.0213*0.0651)*D21</f>
        <v>1.442233863</v>
      </c>
      <c r="G21" s="2">
        <v>1733.4</v>
      </c>
      <c r="H21" s="5">
        <f>F21*G21/E21</f>
        <v>0.4194929403681853</v>
      </c>
    </row>
    <row r="22" spans="1:8" x14ac:dyDescent="0.25">
      <c r="A22" s="14"/>
      <c r="B22" s="3" t="s">
        <v>4</v>
      </c>
      <c r="C22" s="2">
        <f>C19+C20</f>
        <v>4.2599999999999999E-2</v>
      </c>
      <c r="D22" s="4">
        <f>D19</f>
        <v>1040.0999999999999</v>
      </c>
      <c r="E22" s="2">
        <f>E18</f>
        <v>5959.5</v>
      </c>
      <c r="F22" s="10">
        <f>C22*D22</f>
        <v>44.308259999999997</v>
      </c>
      <c r="G22" s="2">
        <v>19.98</v>
      </c>
      <c r="H22" s="5">
        <f>F22*G22/E22</f>
        <v>0.14854921298766674</v>
      </c>
    </row>
    <row r="23" spans="1:8" x14ac:dyDescent="0.25">
      <c r="A23" s="15"/>
      <c r="B23" s="6" t="s">
        <v>5</v>
      </c>
      <c r="C23" s="7"/>
      <c r="D23" s="7"/>
      <c r="E23" s="7"/>
      <c r="F23" s="11"/>
      <c r="G23" s="7"/>
      <c r="H23" s="8">
        <f>SUM(H18:H22)</f>
        <v>2.0860422584653415</v>
      </c>
    </row>
    <row r="24" spans="1:8" ht="15" customHeight="1" x14ac:dyDescent="0.25">
      <c r="A24" s="13" t="s">
        <v>17</v>
      </c>
      <c r="B24" s="3" t="s">
        <v>0</v>
      </c>
      <c r="C24" s="2">
        <v>1.4930000000000001</v>
      </c>
      <c r="D24" s="4">
        <v>1959.2</v>
      </c>
      <c r="E24" s="2">
        <v>5419</v>
      </c>
      <c r="F24" s="10">
        <f>C24*D24</f>
        <v>2925.0856000000003</v>
      </c>
      <c r="G24" s="2">
        <v>3.06</v>
      </c>
      <c r="H24" s="5">
        <f>F24*G24/E24</f>
        <v>1.6517368400073815</v>
      </c>
    </row>
    <row r="25" spans="1:8" x14ac:dyDescent="0.25">
      <c r="A25" s="14"/>
      <c r="B25" s="3" t="s">
        <v>1</v>
      </c>
      <c r="C25" s="2">
        <v>2.1299999999999999E-2</v>
      </c>
      <c r="D25" s="4">
        <v>1176.8</v>
      </c>
      <c r="E25" s="2">
        <f>E24</f>
        <v>5419</v>
      </c>
      <c r="F25" s="10">
        <f>C25*D25</f>
        <v>25.065839999999998</v>
      </c>
      <c r="G25" s="2">
        <v>18.04</v>
      </c>
      <c r="H25" s="5">
        <f>F25*G25/E25</f>
        <v>8.3444870566525178E-2</v>
      </c>
    </row>
    <row r="26" spans="1:8" x14ac:dyDescent="0.25">
      <c r="A26" s="14"/>
      <c r="B26" s="3" t="s">
        <v>2</v>
      </c>
      <c r="C26" s="2">
        <f>C25</f>
        <v>2.1299999999999999E-2</v>
      </c>
      <c r="D26" s="4">
        <f>D25</f>
        <v>1176.8</v>
      </c>
      <c r="E26" s="2">
        <f>E24</f>
        <v>5419</v>
      </c>
      <c r="F26" s="10">
        <f>C26*D26</f>
        <v>25.065839999999998</v>
      </c>
      <c r="G26" s="2">
        <v>18.04</v>
      </c>
      <c r="H26" s="5">
        <f>F26*G26/E26</f>
        <v>8.3444870566525178E-2</v>
      </c>
    </row>
    <row r="27" spans="1:8" x14ac:dyDescent="0.25">
      <c r="A27" s="14"/>
      <c r="B27" s="3" t="s">
        <v>3</v>
      </c>
      <c r="C27" s="2" t="s">
        <v>21</v>
      </c>
      <c r="D27" s="4">
        <f>D25</f>
        <v>1176.8</v>
      </c>
      <c r="E27" s="2">
        <f>E24</f>
        <v>5419</v>
      </c>
      <c r="F27" s="10">
        <f>(0.0213*0.0651)*D27</f>
        <v>1.6317861839999999</v>
      </c>
      <c r="G27" s="2">
        <v>1733.4</v>
      </c>
      <c r="H27" s="5">
        <f>F27*G27/E27</f>
        <v>0.5219668151588116</v>
      </c>
    </row>
    <row r="28" spans="1:8" x14ac:dyDescent="0.25">
      <c r="A28" s="14"/>
      <c r="B28" s="3" t="s">
        <v>4</v>
      </c>
      <c r="C28" s="2">
        <v>4.2599999999999999E-2</v>
      </c>
      <c r="D28" s="4">
        <f>D25</f>
        <v>1176.8</v>
      </c>
      <c r="E28" s="2">
        <f>E24</f>
        <v>5419</v>
      </c>
      <c r="F28" s="10">
        <f>C28*D28</f>
        <v>50.131679999999996</v>
      </c>
      <c r="G28" s="2">
        <v>19.98</v>
      </c>
      <c r="H28" s="5">
        <f>F28*G28/E28</f>
        <v>0.18483686407086178</v>
      </c>
    </row>
    <row r="29" spans="1:8" x14ac:dyDescent="0.25">
      <c r="A29" s="15"/>
      <c r="B29" s="6" t="s">
        <v>5</v>
      </c>
      <c r="C29" s="7"/>
      <c r="D29" s="7"/>
      <c r="E29" s="7"/>
      <c r="F29" s="11"/>
      <c r="G29" s="7"/>
      <c r="H29" s="8">
        <f>SUM(H24:H28)</f>
        <v>2.5254302603701051</v>
      </c>
    </row>
    <row r="30" spans="1:8" x14ac:dyDescent="0.25">
      <c r="D30" s="9"/>
    </row>
    <row r="31" spans="1:8" ht="15" customHeight="1" x14ac:dyDescent="0.25">
      <c r="A31" s="12" t="s">
        <v>20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</sheetData>
  <mergeCells count="14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1:H33"/>
    <mergeCell ref="A6:A11"/>
    <mergeCell ref="A12:A17"/>
    <mergeCell ref="A24:A29"/>
    <mergeCell ref="A18:A23"/>
  </mergeCells>
  <pageMargins left="0.70866141732283472" right="0.31496062992125984" top="0.55118110236220474" bottom="0.55118110236220474" header="0.31496062992125984" footer="0.31496062992125984"/>
  <pageSetup paperSize="9" scale="90" orientation="portrait" r:id="rId1"/>
  <ignoredErrors>
    <ignoredError sqref="H11 H17: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2019-01-24T04:24:24Z</dcterms:modified>
</cp:coreProperties>
</file>